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85" activeTab="2"/>
  </bookViews>
  <sheets>
    <sheet name="高三代办费" sheetId="1" r:id="rId1"/>
    <sheet name="高二代办费" sheetId="2" r:id="rId2"/>
    <sheet name="高一代办费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<sst xmlns="http://schemas.openxmlformats.org/spreadsheetml/2006/main" count="79" uniqueCount="66">
  <si>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高三（1）</t>
  </si>
  <si>
    <t>高三（2）</t>
  </si>
  <si>
    <t>高三（3）</t>
  </si>
  <si>
    <t>高三（4）</t>
  </si>
  <si>
    <t>高三（5）</t>
  </si>
  <si>
    <t>高三（6）</t>
  </si>
  <si>
    <t>高三（7）</t>
  </si>
  <si>
    <t>高三（8）</t>
  </si>
  <si>
    <t>高三（9）</t>
  </si>
  <si>
    <t>高三（10）</t>
  </si>
  <si>
    <t>高三（11）</t>
  </si>
  <si>
    <t>高三（12）</t>
  </si>
  <si>
    <t>高三（13）</t>
  </si>
  <si>
    <t>高三（14）</t>
  </si>
  <si>
    <t>高三（15）</t>
  </si>
  <si>
    <t>高三（16）</t>
  </si>
  <si>
    <t>合计</t>
  </si>
  <si>
    <t>班级</t>
  </si>
  <si>
    <t>上学期收入</t>
  </si>
  <si>
    <t>下学期收入</t>
  </si>
  <si>
    <t>合计收入</t>
  </si>
  <si>
    <t>上学期收入</t>
  </si>
  <si>
    <t>合计</t>
  </si>
  <si>
    <t>经领人签名</t>
  </si>
  <si>
    <t>高二（1）</t>
  </si>
  <si>
    <t>高二（2）</t>
  </si>
  <si>
    <t>高二（3）</t>
  </si>
  <si>
    <t>高二（4）</t>
  </si>
  <si>
    <t>高二（5）</t>
  </si>
  <si>
    <t>高二（6）</t>
  </si>
  <si>
    <t>高二（7）</t>
  </si>
  <si>
    <t>高二（8）</t>
  </si>
  <si>
    <t>高二（9）</t>
  </si>
  <si>
    <t>高二（10）</t>
  </si>
  <si>
    <t>高二（11）</t>
  </si>
  <si>
    <t>高二（12）</t>
  </si>
  <si>
    <t>高二（13）</t>
  </si>
  <si>
    <t>高二（14）</t>
  </si>
  <si>
    <t>高二（15）</t>
  </si>
  <si>
    <t>高二（16）</t>
  </si>
  <si>
    <t>高一（1）</t>
  </si>
  <si>
    <t>高一（2）</t>
  </si>
  <si>
    <t>高一（3）</t>
  </si>
  <si>
    <t>高一（4）</t>
  </si>
  <si>
    <t>高一（5）</t>
  </si>
  <si>
    <t>高一（6）</t>
  </si>
  <si>
    <t>高一（7）</t>
  </si>
  <si>
    <t>高一（8）</t>
  </si>
  <si>
    <t>高一（9）</t>
  </si>
  <si>
    <t>高一（10）</t>
  </si>
  <si>
    <t>高一（11）</t>
  </si>
  <si>
    <t>高一（12）</t>
  </si>
  <si>
    <t>高一（13）</t>
  </si>
  <si>
    <t>高一（14）</t>
  </si>
  <si>
    <t>高一（15）</t>
  </si>
  <si>
    <t>高一（16）</t>
  </si>
  <si>
    <t>班级</t>
  </si>
  <si>
    <t>收入合计</t>
  </si>
  <si>
    <t>结余</t>
  </si>
  <si>
    <t>结余或透支</t>
  </si>
  <si>
    <t>2012-2013年学年度高三年段代办费结算清单</t>
  </si>
  <si>
    <t>高一（17）</t>
  </si>
  <si>
    <t>高一（18）</t>
  </si>
  <si>
    <t>下学期支出</t>
  </si>
  <si>
    <t>上学期支出</t>
  </si>
  <si>
    <t>总计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</si>
</sst>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10.375" style="0" customWidth="1"/>
    <col min="3" max="3" width="9.75390625" style="0" customWidth="1"/>
    <col min="4" max="4" width="9.00390625" style="0" customWidth="1"/>
    <col min="5" max="5" width="10.50390625" style="0" customWidth="1"/>
    <col min="6" max="6" width="11.25390625" style="0" customWidth="1"/>
    <col min="7" max="7" width="10.50390625" style="0" customWidth="1"/>
    <col min="8" max="8" width="14.50390625" style="0" customWidth="1"/>
  </cols>
  <sheetData>
    <row r="1" spans="1:8" ht="30.75" customHeight="1">
      <c r="A1" s="11" t="s">
        <v>60</v>
      </c>
      <c r="B1" s="11"/>
      <c r="C1" s="11"/>
      <c r="D1" s="11"/>
      <c r="E1" s="11"/>
      <c r="F1" s="11"/>
      <c r="G1" s="11"/>
      <c r="H1" s="12"/>
    </row>
    <row r="2" ht="14.25" customHeight="1"/>
    <row r="3" spans="1:8" ht="30.75" customHeight="1">
      <c r="A3" s="2" t="s">
        <v>17</v>
      </c>
      <c r="B3" s="3" t="s">
        <v>18</v>
      </c>
      <c r="C3" s="3" t="s">
        <v>19</v>
      </c>
      <c r="D3" s="3" t="s">
        <v>20</v>
      </c>
      <c r="E3" s="2" t="s">
        <v>63</v>
      </c>
      <c r="F3" s="2" t="s">
        <v>64</v>
      </c>
      <c r="G3" s="9" t="s">
        <v>59</v>
      </c>
      <c r="H3" s="3" t="s">
        <v>23</v>
      </c>
    </row>
    <row r="4" spans="1:8" ht="27" customHeight="1">
      <c r="A4" s="2" t="s">
        <v>0</v>
      </c>
      <c r="B4" s="2">
        <v>1960</v>
      </c>
      <c r="C4" s="2">
        <v>1720</v>
      </c>
      <c r="D4" s="2">
        <f>SUM(B4:C4)</f>
        <v>3680</v>
      </c>
      <c r="E4" s="2">
        <f>1238.8</f>
        <v>1238.8</v>
      </c>
      <c r="F4" s="9">
        <v>1753.76</v>
      </c>
      <c r="G4" s="9">
        <f>D4-E4-F4</f>
        <v>687.4399999999998</v>
      </c>
      <c r="H4" s="6"/>
    </row>
    <row r="5" spans="1:8" ht="27" customHeight="1">
      <c r="A5" s="2" t="s">
        <v>1</v>
      </c>
      <c r="B5" s="2">
        <v>2100</v>
      </c>
      <c r="C5" s="2">
        <v>1720</v>
      </c>
      <c r="D5" s="2">
        <f aca="true" t="shared" si="0" ref="D5:D19">SUM(B5:C5)</f>
        <v>3820</v>
      </c>
      <c r="E5" s="2">
        <f>1318.8</f>
        <v>1318.8</v>
      </c>
      <c r="F5" s="9">
        <v>1871.4</v>
      </c>
      <c r="G5" s="9">
        <f aca="true" t="shared" si="1" ref="G5:G19">D5-E5-F5</f>
        <v>629.7999999999997</v>
      </c>
      <c r="H5" s="6"/>
    </row>
    <row r="6" spans="1:8" ht="27" customHeight="1">
      <c r="A6" s="2" t="s">
        <v>2</v>
      </c>
      <c r="B6" s="2">
        <v>2030</v>
      </c>
      <c r="C6" s="2">
        <v>1720</v>
      </c>
      <c r="D6" s="2">
        <f t="shared" si="0"/>
        <v>3750</v>
      </c>
      <c r="E6" s="2">
        <f>1278.8</f>
        <v>1278.8</v>
      </c>
      <c r="F6" s="9">
        <v>1812.58</v>
      </c>
      <c r="G6" s="9">
        <f t="shared" si="1"/>
        <v>658.6199999999999</v>
      </c>
      <c r="H6" s="6"/>
    </row>
    <row r="7" spans="1:8" ht="27" customHeight="1">
      <c r="A7" s="2" t="s">
        <v>3</v>
      </c>
      <c r="B7" s="2">
        <v>1995</v>
      </c>
      <c r="C7" s="2">
        <v>1720</v>
      </c>
      <c r="D7" s="2">
        <f t="shared" si="0"/>
        <v>3715</v>
      </c>
      <c r="E7" s="2">
        <f>1238.8</f>
        <v>1238.8</v>
      </c>
      <c r="F7" s="9">
        <v>1783.17</v>
      </c>
      <c r="G7" s="9">
        <f t="shared" si="1"/>
        <v>693.0299999999997</v>
      </c>
      <c r="H7" s="10"/>
    </row>
    <row r="8" spans="1:8" ht="27" customHeight="1">
      <c r="A8" s="2" t="s">
        <v>4</v>
      </c>
      <c r="B8" s="2">
        <v>1960</v>
      </c>
      <c r="C8" s="2">
        <v>1720</v>
      </c>
      <c r="D8" s="2">
        <f t="shared" si="0"/>
        <v>3680</v>
      </c>
      <c r="E8" s="2">
        <f>1238.8</f>
        <v>1238.8</v>
      </c>
      <c r="F8" s="9">
        <v>1753.76</v>
      </c>
      <c r="G8" s="9">
        <f t="shared" si="1"/>
        <v>687.4399999999998</v>
      </c>
      <c r="H8" s="10"/>
    </row>
    <row r="9" spans="1:8" ht="27" customHeight="1">
      <c r="A9" s="2" t="s">
        <v>5</v>
      </c>
      <c r="B9" s="2">
        <v>1575</v>
      </c>
      <c r="C9" s="2">
        <v>1935</v>
      </c>
      <c r="D9" s="2">
        <f t="shared" si="0"/>
        <v>3510</v>
      </c>
      <c r="E9" s="2">
        <f>1258.8-1.8</f>
        <v>1257</v>
      </c>
      <c r="F9" s="9">
        <v>1783.17</v>
      </c>
      <c r="G9" s="9">
        <f t="shared" si="1"/>
        <v>469.8299999999999</v>
      </c>
      <c r="H9" s="10"/>
    </row>
    <row r="10" spans="1:8" ht="27" customHeight="1">
      <c r="A10" s="2" t="s">
        <v>6</v>
      </c>
      <c r="B10" s="2">
        <v>1610</v>
      </c>
      <c r="C10" s="2">
        <v>1935</v>
      </c>
      <c r="D10" s="2">
        <f t="shared" si="0"/>
        <v>3545</v>
      </c>
      <c r="E10" s="2">
        <f>1238.8</f>
        <v>1238.8</v>
      </c>
      <c r="F10" s="9">
        <v>1783.17</v>
      </c>
      <c r="G10" s="9">
        <f t="shared" si="1"/>
        <v>523.0299999999997</v>
      </c>
      <c r="H10" s="10"/>
    </row>
    <row r="11" spans="1:8" ht="27" customHeight="1">
      <c r="A11" s="2" t="s">
        <v>7</v>
      </c>
      <c r="B11" s="2">
        <v>1610</v>
      </c>
      <c r="C11" s="2">
        <v>1978</v>
      </c>
      <c r="D11" s="2">
        <f t="shared" si="0"/>
        <v>3588</v>
      </c>
      <c r="E11" s="2">
        <f>1278.8</f>
        <v>1278.8</v>
      </c>
      <c r="F11" s="9">
        <v>1812.58</v>
      </c>
      <c r="G11" s="9">
        <f t="shared" si="1"/>
        <v>496.6199999999999</v>
      </c>
      <c r="H11" s="10"/>
    </row>
    <row r="12" spans="1:8" ht="27" customHeight="1">
      <c r="A12" s="2" t="s">
        <v>8</v>
      </c>
      <c r="B12" s="2">
        <v>1610</v>
      </c>
      <c r="C12" s="2">
        <v>1978</v>
      </c>
      <c r="D12" s="2">
        <f t="shared" si="0"/>
        <v>3588</v>
      </c>
      <c r="E12" s="2">
        <f>1278.8</f>
        <v>1278.8</v>
      </c>
      <c r="F12" s="9">
        <v>1812.58</v>
      </c>
      <c r="G12" s="9">
        <f t="shared" si="1"/>
        <v>496.6199999999999</v>
      </c>
      <c r="H12" s="10"/>
    </row>
    <row r="13" spans="1:8" ht="27" customHeight="1">
      <c r="A13" s="2" t="s">
        <v>9</v>
      </c>
      <c r="B13" s="2">
        <v>1645</v>
      </c>
      <c r="C13" s="2">
        <v>2021</v>
      </c>
      <c r="D13" s="2">
        <f t="shared" si="0"/>
        <v>3666</v>
      </c>
      <c r="E13" s="2">
        <f>1298.8</f>
        <v>1298.8</v>
      </c>
      <c r="F13" s="9">
        <v>1841.99</v>
      </c>
      <c r="G13" s="9">
        <f t="shared" si="1"/>
        <v>525.2099999999998</v>
      </c>
      <c r="H13" s="10"/>
    </row>
    <row r="14" spans="1:8" ht="27" customHeight="1">
      <c r="A14" s="2" t="s">
        <v>10</v>
      </c>
      <c r="B14" s="2">
        <v>1610</v>
      </c>
      <c r="C14" s="2">
        <v>1849</v>
      </c>
      <c r="D14" s="2">
        <f t="shared" si="0"/>
        <v>3459</v>
      </c>
      <c r="E14" s="2">
        <f>1218.8</f>
        <v>1218.8</v>
      </c>
      <c r="F14" s="9">
        <v>1724.35</v>
      </c>
      <c r="G14" s="9">
        <f t="shared" si="1"/>
        <v>515.8499999999999</v>
      </c>
      <c r="H14" s="10"/>
    </row>
    <row r="15" spans="1:8" ht="27" customHeight="1">
      <c r="A15" s="2" t="s">
        <v>11</v>
      </c>
      <c r="B15" s="2">
        <v>1645</v>
      </c>
      <c r="C15" s="2">
        <v>2021</v>
      </c>
      <c r="D15" s="2">
        <f t="shared" si="0"/>
        <v>3666</v>
      </c>
      <c r="E15" s="2">
        <f>1298.8</f>
        <v>1298.8</v>
      </c>
      <c r="F15" s="9">
        <v>1841.99</v>
      </c>
      <c r="G15" s="9">
        <f t="shared" si="1"/>
        <v>525.2099999999998</v>
      </c>
      <c r="H15" s="10"/>
    </row>
    <row r="16" spans="1:8" ht="27" customHeight="1">
      <c r="A16" s="2" t="s">
        <v>12</v>
      </c>
      <c r="B16" s="2">
        <v>1575</v>
      </c>
      <c r="C16" s="2">
        <v>2745</v>
      </c>
      <c r="D16" s="2">
        <f t="shared" si="0"/>
        <v>4320</v>
      </c>
      <c r="E16" s="2">
        <f>2260.8</f>
        <v>2260.8</v>
      </c>
      <c r="F16" s="9">
        <v>1768.77</v>
      </c>
      <c r="G16" s="9">
        <f t="shared" si="1"/>
        <v>290.42999999999984</v>
      </c>
      <c r="H16" s="10"/>
    </row>
    <row r="17" spans="1:8" ht="27" customHeight="1">
      <c r="A17" s="2" t="s">
        <v>13</v>
      </c>
      <c r="B17" s="2">
        <v>1225</v>
      </c>
      <c r="C17" s="2">
        <v>2013</v>
      </c>
      <c r="D17" s="2">
        <f t="shared" si="0"/>
        <v>3238</v>
      </c>
      <c r="E17" s="2">
        <f>1766.8</f>
        <v>1766.8</v>
      </c>
      <c r="F17" s="9">
        <v>1357.03</v>
      </c>
      <c r="G17" s="9">
        <f t="shared" si="1"/>
        <v>114.17000000000007</v>
      </c>
      <c r="H17" s="10"/>
    </row>
    <row r="18" spans="1:8" ht="27" customHeight="1">
      <c r="A18" s="2" t="s">
        <v>14</v>
      </c>
      <c r="B18" s="2">
        <v>1190</v>
      </c>
      <c r="C18" s="2">
        <v>2074</v>
      </c>
      <c r="D18" s="2">
        <f t="shared" si="0"/>
        <v>3264</v>
      </c>
      <c r="E18" s="2">
        <f>1728.8</f>
        <v>1728.8</v>
      </c>
      <c r="F18" s="9">
        <v>1357.03</v>
      </c>
      <c r="G18" s="9">
        <f t="shared" si="1"/>
        <v>178.17000000000007</v>
      </c>
      <c r="H18" s="10"/>
    </row>
    <row r="19" spans="1:8" ht="27" customHeight="1">
      <c r="A19" s="2" t="s">
        <v>15</v>
      </c>
      <c r="B19" s="2">
        <v>1085</v>
      </c>
      <c r="C19" s="2">
        <v>1891</v>
      </c>
      <c r="D19" s="2">
        <f t="shared" si="0"/>
        <v>2976</v>
      </c>
      <c r="E19" s="2">
        <f>1614.8</f>
        <v>1614.8</v>
      </c>
      <c r="F19" s="9">
        <v>1239.39</v>
      </c>
      <c r="G19" s="9">
        <f t="shared" si="1"/>
        <v>121.80999999999995</v>
      </c>
      <c r="H19" s="10"/>
    </row>
    <row r="20" spans="1:8" ht="27" customHeight="1">
      <c r="A20" s="4" t="s">
        <v>16</v>
      </c>
      <c r="B20" s="2">
        <f aca="true" t="shared" si="2" ref="B20:G20">SUM(B4:B19)</f>
        <v>26425</v>
      </c>
      <c r="C20" s="2">
        <f t="shared" si="2"/>
        <v>31040</v>
      </c>
      <c r="D20" s="2">
        <f t="shared" si="2"/>
        <v>57465</v>
      </c>
      <c r="E20" s="2">
        <f t="shared" si="2"/>
        <v>22554.999999999993</v>
      </c>
      <c r="F20" s="2">
        <f t="shared" si="2"/>
        <v>27296.719999999998</v>
      </c>
      <c r="G20" s="2">
        <f t="shared" si="2"/>
        <v>7613.279999999997</v>
      </c>
      <c r="H20" s="6"/>
    </row>
  </sheetData>
  <sheetProtection/>
  <mergeCells count="1">
    <mergeCell ref="A1:H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3">
      <selection activeCell="E11" sqref="E11"/>
    </sheetView>
  </sheetViews>
  <sheetFormatPr defaultColWidth="9.00390625" defaultRowHeight="14.25"/>
  <cols>
    <col min="1" max="1" width="11.25390625" style="1" customWidth="1"/>
    <col min="2" max="2" width="9.375" style="1" customWidth="1"/>
    <col min="3" max="3" width="9.625" style="1" customWidth="1"/>
    <col min="4" max="4" width="10.75390625" style="1" customWidth="1"/>
    <col min="5" max="5" width="11.625" style="1" bestFit="1" customWidth="1"/>
    <col min="6" max="6" width="10.75390625" style="1" customWidth="1"/>
    <col min="7" max="7" width="10.375" style="1" customWidth="1"/>
    <col min="8" max="8" width="14.00390625" style="0" customWidth="1"/>
  </cols>
  <sheetData>
    <row r="1" spans="1:8" ht="33" customHeight="1">
      <c r="A1" s="2" t="s">
        <v>56</v>
      </c>
      <c r="B1" s="3" t="s">
        <v>21</v>
      </c>
      <c r="C1" s="3" t="s">
        <v>19</v>
      </c>
      <c r="D1" s="2" t="s">
        <v>57</v>
      </c>
      <c r="E1" s="2" t="s">
        <v>63</v>
      </c>
      <c r="F1" s="2" t="s">
        <v>64</v>
      </c>
      <c r="G1" s="4" t="s">
        <v>58</v>
      </c>
      <c r="H1" s="4" t="s">
        <v>23</v>
      </c>
    </row>
    <row r="2" spans="1:8" ht="27" customHeight="1">
      <c r="A2" s="2" t="s">
        <v>24</v>
      </c>
      <c r="B2" s="2">
        <v>10530</v>
      </c>
      <c r="C2" s="2">
        <v>6890</v>
      </c>
      <c r="D2" s="2">
        <f>B2+C2</f>
        <v>17420</v>
      </c>
      <c r="E2" s="2">
        <f>5908.6</f>
        <v>5908.6</v>
      </c>
      <c r="F2" s="2">
        <v>10712.1</v>
      </c>
      <c r="G2" s="4">
        <f>D2-E2-F2</f>
        <v>799.2999999999993</v>
      </c>
      <c r="H2" s="6"/>
    </row>
    <row r="3" spans="1:8" ht="27" customHeight="1">
      <c r="A3" s="2" t="s">
        <v>25</v>
      </c>
      <c r="B3" s="2">
        <v>9945</v>
      </c>
      <c r="C3" s="2">
        <v>6630</v>
      </c>
      <c r="D3" s="2">
        <f aca="true" t="shared" si="0" ref="D3:D17">B3+C3</f>
        <v>16575</v>
      </c>
      <c r="E3" s="2">
        <f>5650.8</f>
        <v>5650.8</v>
      </c>
      <c r="F3" s="2">
        <v>10163.55</v>
      </c>
      <c r="G3" s="4">
        <f aca="true" t="shared" si="1" ref="G3:G17">D3-E3-F3</f>
        <v>760.6500000000015</v>
      </c>
      <c r="H3" s="6"/>
    </row>
    <row r="4" spans="1:8" ht="27" customHeight="1">
      <c r="A4" s="2" t="s">
        <v>26</v>
      </c>
      <c r="B4" s="2">
        <v>10140</v>
      </c>
      <c r="C4" s="2">
        <v>6760</v>
      </c>
      <c r="D4" s="2">
        <f t="shared" si="0"/>
        <v>16900</v>
      </c>
      <c r="E4" s="2">
        <f>5793.5</f>
        <v>5793.5</v>
      </c>
      <c r="F4" s="2">
        <v>10346.4</v>
      </c>
      <c r="G4" s="4">
        <f t="shared" si="1"/>
        <v>760.1000000000004</v>
      </c>
      <c r="H4" s="6"/>
    </row>
    <row r="5" spans="1:8" ht="27" customHeight="1">
      <c r="A5" s="2" t="s">
        <v>27</v>
      </c>
      <c r="B5" s="2">
        <v>10335</v>
      </c>
      <c r="C5" s="2">
        <v>6890</v>
      </c>
      <c r="D5" s="2">
        <f t="shared" si="0"/>
        <v>17225</v>
      </c>
      <c r="E5" s="2">
        <f>5915.2</f>
        <v>5915.2</v>
      </c>
      <c r="F5" s="2">
        <v>10529.25</v>
      </c>
      <c r="G5" s="4">
        <f t="shared" si="1"/>
        <v>780.5499999999993</v>
      </c>
      <c r="H5" s="6"/>
    </row>
    <row r="6" spans="1:8" ht="27" customHeight="1">
      <c r="A6" s="2" t="s">
        <v>28</v>
      </c>
      <c r="B6" s="2">
        <v>10140</v>
      </c>
      <c r="C6" s="2">
        <v>6760</v>
      </c>
      <c r="D6" s="2">
        <f t="shared" si="0"/>
        <v>16900</v>
      </c>
      <c r="E6" s="2">
        <f>5817.5</f>
        <v>5817.5</v>
      </c>
      <c r="F6" s="2">
        <v>10346.4</v>
      </c>
      <c r="G6" s="4">
        <f t="shared" si="1"/>
        <v>736.1000000000004</v>
      </c>
      <c r="H6" s="6"/>
    </row>
    <row r="7" spans="1:8" ht="27" customHeight="1">
      <c r="A7" s="2" t="s">
        <v>29</v>
      </c>
      <c r="B7" s="2">
        <v>9945</v>
      </c>
      <c r="C7" s="2">
        <v>6630</v>
      </c>
      <c r="D7" s="2">
        <f t="shared" si="0"/>
        <v>16575</v>
      </c>
      <c r="E7" s="2">
        <f>5742.3</f>
        <v>5742.3</v>
      </c>
      <c r="F7" s="2">
        <v>10163.55</v>
      </c>
      <c r="G7" s="4">
        <f t="shared" si="1"/>
        <v>669.1500000000015</v>
      </c>
      <c r="H7" s="6"/>
    </row>
    <row r="8" spans="1:8" ht="27" customHeight="1">
      <c r="A8" s="2" t="s">
        <v>30</v>
      </c>
      <c r="B8" s="2">
        <v>9750</v>
      </c>
      <c r="C8" s="2">
        <v>6370</v>
      </c>
      <c r="D8" s="2">
        <f t="shared" si="0"/>
        <v>16120</v>
      </c>
      <c r="E8" s="2">
        <f>5532.4</f>
        <v>5532.4</v>
      </c>
      <c r="F8" s="2">
        <v>9797.85</v>
      </c>
      <c r="G8" s="4">
        <f t="shared" si="1"/>
        <v>789.75</v>
      </c>
      <c r="H8" s="6"/>
    </row>
    <row r="9" spans="1:8" ht="27" customHeight="1">
      <c r="A9" s="2" t="s">
        <v>31</v>
      </c>
      <c r="B9" s="2">
        <v>10335</v>
      </c>
      <c r="C9" s="2">
        <v>6890</v>
      </c>
      <c r="D9" s="2">
        <f t="shared" si="0"/>
        <v>17225</v>
      </c>
      <c r="E9" s="2">
        <f>5923.2</f>
        <v>5923.2</v>
      </c>
      <c r="F9" s="2">
        <v>10529.25</v>
      </c>
      <c r="G9" s="4">
        <f t="shared" si="1"/>
        <v>772.5499999999993</v>
      </c>
      <c r="H9" s="6"/>
    </row>
    <row r="10" spans="1:8" ht="27" customHeight="1">
      <c r="A10" s="2" t="s">
        <v>32</v>
      </c>
      <c r="B10" s="2">
        <v>9945</v>
      </c>
      <c r="C10" s="2">
        <v>6630</v>
      </c>
      <c r="D10" s="2">
        <f t="shared" si="0"/>
        <v>16575</v>
      </c>
      <c r="E10" s="2">
        <f>5727.8</f>
        <v>5727.8</v>
      </c>
      <c r="F10" s="2">
        <v>10163.55</v>
      </c>
      <c r="G10" s="4">
        <f t="shared" si="1"/>
        <v>683.6500000000015</v>
      </c>
      <c r="H10" s="6"/>
    </row>
    <row r="11" spans="1:8" ht="27" customHeight="1">
      <c r="A11" s="2" t="s">
        <v>33</v>
      </c>
      <c r="B11" s="2">
        <v>9555</v>
      </c>
      <c r="C11" s="2">
        <v>6370</v>
      </c>
      <c r="D11" s="2">
        <f t="shared" si="0"/>
        <v>15925</v>
      </c>
      <c r="E11" s="2">
        <f>5524.4</f>
        <v>5524.4</v>
      </c>
      <c r="F11" s="2">
        <v>9797.85</v>
      </c>
      <c r="G11" s="4">
        <f t="shared" si="1"/>
        <v>602.75</v>
      </c>
      <c r="H11" s="6"/>
    </row>
    <row r="12" spans="1:8" ht="27" customHeight="1">
      <c r="A12" s="2" t="s">
        <v>34</v>
      </c>
      <c r="B12" s="2">
        <v>10140</v>
      </c>
      <c r="C12" s="2">
        <v>6760</v>
      </c>
      <c r="D12" s="2">
        <f t="shared" si="0"/>
        <v>16900</v>
      </c>
      <c r="E12" s="2">
        <f>5817.8</f>
        <v>5817.8</v>
      </c>
      <c r="F12" s="2">
        <v>10346.4</v>
      </c>
      <c r="G12" s="4">
        <f t="shared" si="1"/>
        <v>735.8000000000011</v>
      </c>
      <c r="H12" s="6"/>
    </row>
    <row r="13" spans="1:8" ht="27" customHeight="1">
      <c r="A13" s="2" t="s">
        <v>35</v>
      </c>
      <c r="B13" s="2">
        <v>9945</v>
      </c>
      <c r="C13" s="2">
        <v>6630</v>
      </c>
      <c r="D13" s="2">
        <f t="shared" si="0"/>
        <v>16575</v>
      </c>
      <c r="E13" s="2">
        <f>5712.1</f>
        <v>5712.1</v>
      </c>
      <c r="F13" s="2">
        <v>10163.55</v>
      </c>
      <c r="G13" s="4">
        <f t="shared" si="1"/>
        <v>699.3500000000004</v>
      </c>
      <c r="H13" s="6"/>
    </row>
    <row r="14" spans="1:8" ht="27" customHeight="1">
      <c r="A14" s="2" t="s">
        <v>36</v>
      </c>
      <c r="B14" s="2">
        <v>9010</v>
      </c>
      <c r="C14" s="2">
        <v>7155</v>
      </c>
      <c r="D14" s="2">
        <f t="shared" si="0"/>
        <v>16165</v>
      </c>
      <c r="E14" s="2">
        <f>6214.7</f>
        <v>6214.7</v>
      </c>
      <c r="F14" s="2">
        <v>9059.64</v>
      </c>
      <c r="G14" s="4">
        <f t="shared" si="1"/>
        <v>890.6599999999999</v>
      </c>
      <c r="H14" s="6"/>
    </row>
    <row r="15" spans="1:8" ht="27" customHeight="1">
      <c r="A15" s="2" t="s">
        <v>37</v>
      </c>
      <c r="B15" s="2">
        <v>7820</v>
      </c>
      <c r="C15" s="2">
        <v>6075</v>
      </c>
      <c r="D15" s="2">
        <f t="shared" si="0"/>
        <v>13895</v>
      </c>
      <c r="E15" s="2">
        <f>5263.4</f>
        <v>5263.4</v>
      </c>
      <c r="F15" s="2">
        <v>7801.08</v>
      </c>
      <c r="G15" s="4">
        <f t="shared" si="1"/>
        <v>830.5200000000004</v>
      </c>
      <c r="H15" s="6"/>
    </row>
    <row r="16" spans="1:8" ht="27" customHeight="1">
      <c r="A16" s="2" t="s">
        <v>38</v>
      </c>
      <c r="B16" s="2">
        <v>7650</v>
      </c>
      <c r="C16" s="2">
        <v>6075</v>
      </c>
      <c r="D16" s="2">
        <f t="shared" si="0"/>
        <v>13725</v>
      </c>
      <c r="E16" s="2">
        <f>5286.8</f>
        <v>5286.8</v>
      </c>
      <c r="F16" s="2">
        <v>7643.76</v>
      </c>
      <c r="G16" s="4">
        <f t="shared" si="1"/>
        <v>794.4400000000005</v>
      </c>
      <c r="H16" s="6"/>
    </row>
    <row r="17" spans="1:8" ht="27" customHeight="1">
      <c r="A17" s="2" t="s">
        <v>39</v>
      </c>
      <c r="B17" s="2">
        <v>7650</v>
      </c>
      <c r="C17" s="2">
        <v>6075</v>
      </c>
      <c r="D17" s="2">
        <f t="shared" si="0"/>
        <v>13725</v>
      </c>
      <c r="E17" s="2">
        <f>5184</f>
        <v>5184</v>
      </c>
      <c r="F17" s="2">
        <v>7801.08</v>
      </c>
      <c r="G17" s="4">
        <f t="shared" si="1"/>
        <v>739.9200000000001</v>
      </c>
      <c r="H17" s="6"/>
    </row>
    <row r="18" spans="1:9" ht="27" customHeight="1">
      <c r="A18" s="4" t="s">
        <v>22</v>
      </c>
      <c r="B18" s="2">
        <f aca="true" t="shared" si="2" ref="B18:G18">SUM(B2:B17)</f>
        <v>152835</v>
      </c>
      <c r="C18" s="2">
        <f t="shared" si="2"/>
        <v>105590</v>
      </c>
      <c r="D18" s="2">
        <f t="shared" si="2"/>
        <v>258425</v>
      </c>
      <c r="E18" s="2">
        <f t="shared" si="2"/>
        <v>91014.5</v>
      </c>
      <c r="F18" s="2">
        <f t="shared" si="2"/>
        <v>155365.26</v>
      </c>
      <c r="G18" s="2">
        <f t="shared" si="2"/>
        <v>12045.240000000005</v>
      </c>
      <c r="H18" s="6"/>
      <c r="I18" s="7"/>
    </row>
    <row r="19" spans="1:4" ht="14.25" customHeight="1">
      <c r="A19" s="5"/>
      <c r="B19" s="5"/>
      <c r="C19" s="5"/>
      <c r="D19" s="5"/>
    </row>
    <row r="20" spans="1:4" ht="14.25" customHeight="1">
      <c r="A20" s="5"/>
      <c r="B20" s="5"/>
      <c r="C20" s="5"/>
      <c r="D20" s="5"/>
    </row>
    <row r="21" spans="1:4" ht="14.25" customHeight="1">
      <c r="A21" s="5"/>
      <c r="B21" s="5"/>
      <c r="C21" s="5"/>
      <c r="D21" s="5"/>
    </row>
    <row r="22" spans="1:4" ht="14.25" customHeight="1">
      <c r="A22" s="5"/>
      <c r="B22" s="5"/>
      <c r="C22" s="5"/>
      <c r="D22" s="5"/>
    </row>
    <row r="23" spans="1:4" ht="14.25" customHeight="1">
      <c r="A23" s="5"/>
      <c r="B23" s="5"/>
      <c r="C23" s="5"/>
      <c r="D23" s="5"/>
    </row>
    <row r="24" spans="1:4" ht="14.25" customHeight="1">
      <c r="A24" s="5"/>
      <c r="B24" s="5"/>
      <c r="C24" s="5"/>
      <c r="D24" s="5"/>
    </row>
    <row r="25" spans="1:4" ht="14.25" customHeight="1">
      <c r="A25" s="5"/>
      <c r="B25" s="5"/>
      <c r="C25" s="5"/>
      <c r="D25" s="5"/>
    </row>
    <row r="26" spans="1:4" ht="14.25" customHeight="1">
      <c r="A26" s="5"/>
      <c r="B26" s="5"/>
      <c r="C26" s="5"/>
      <c r="D26" s="5"/>
    </row>
    <row r="27" spans="1:4" ht="14.25" customHeight="1">
      <c r="A27" s="5"/>
      <c r="B27" s="5"/>
      <c r="C27" s="5"/>
      <c r="D27" s="5"/>
    </row>
    <row r="28" spans="1:4" ht="14.25" customHeight="1">
      <c r="A28" s="5"/>
      <c r="B28" s="5"/>
      <c r="C28" s="5"/>
      <c r="D28" s="5"/>
    </row>
    <row r="29" spans="1:4" ht="14.25" customHeight="1">
      <c r="A29" s="5"/>
      <c r="B29" s="5"/>
      <c r="C29" s="5"/>
      <c r="D29" s="5"/>
    </row>
    <row r="30" spans="1:4" ht="14.25" customHeight="1">
      <c r="A30" s="5"/>
      <c r="B30" s="5"/>
      <c r="C30" s="5"/>
      <c r="D30" s="5"/>
    </row>
    <row r="31" spans="1:4" ht="14.25" customHeight="1">
      <c r="A31" s="5"/>
      <c r="B31" s="5"/>
      <c r="C31" s="5"/>
      <c r="D31" s="5"/>
    </row>
    <row r="32" spans="1:4" ht="14.25" customHeight="1">
      <c r="A32" s="5"/>
      <c r="B32" s="5"/>
      <c r="C32" s="5"/>
      <c r="D32" s="5"/>
    </row>
    <row r="33" spans="1:4" ht="14.25" customHeight="1">
      <c r="A33" s="5"/>
      <c r="B33" s="5"/>
      <c r="C33" s="5"/>
      <c r="D33" s="5"/>
    </row>
    <row r="34" spans="1:4" ht="14.25" customHeight="1">
      <c r="A34" s="5"/>
      <c r="B34" s="5"/>
      <c r="C34" s="5"/>
      <c r="D34" s="5"/>
    </row>
    <row r="35" spans="1:4" ht="14.25" customHeight="1">
      <c r="A35" s="5"/>
      <c r="B35" s="5"/>
      <c r="C35" s="5"/>
      <c r="D35" s="5"/>
    </row>
    <row r="36" spans="1:4" ht="14.25" customHeight="1">
      <c r="A36" s="5"/>
      <c r="B36" s="5"/>
      <c r="C36" s="5"/>
      <c r="D36" s="5"/>
    </row>
    <row r="37" spans="1:4" ht="14.25" customHeight="1">
      <c r="A37" s="5"/>
      <c r="B37" s="5"/>
      <c r="C37" s="5"/>
      <c r="D37" s="5"/>
    </row>
    <row r="38" spans="1:4" ht="14.25" customHeight="1">
      <c r="A38" s="5"/>
      <c r="B38" s="5"/>
      <c r="C38" s="5"/>
      <c r="D38" s="5"/>
    </row>
    <row r="39" spans="1:4" ht="14.25" customHeight="1">
      <c r="A39" s="5"/>
      <c r="B39" s="5"/>
      <c r="C39" s="5"/>
      <c r="D39" s="5"/>
    </row>
    <row r="40" spans="1:4" ht="14.25" customHeight="1">
      <c r="A40" s="5"/>
      <c r="B40" s="5"/>
      <c r="C40" s="5"/>
      <c r="D40" s="5"/>
    </row>
    <row r="41" spans="1:4" ht="14.25" customHeight="1">
      <c r="A41" s="5"/>
      <c r="B41" s="5"/>
      <c r="C41" s="5"/>
      <c r="D41" s="5"/>
    </row>
    <row r="42" spans="1:4" ht="14.25" customHeight="1">
      <c r="A42" s="5"/>
      <c r="B42" s="5"/>
      <c r="C42" s="5"/>
      <c r="D42" s="5"/>
    </row>
    <row r="43" spans="1:4" ht="14.25" customHeight="1">
      <c r="A43" s="5"/>
      <c r="B43" s="5"/>
      <c r="C43" s="5"/>
      <c r="D43" s="5"/>
    </row>
    <row r="44" spans="1:4" ht="14.25" customHeight="1">
      <c r="A44" s="5"/>
      <c r="B44" s="5"/>
      <c r="C44" s="5"/>
      <c r="D44" s="5"/>
    </row>
    <row r="45" spans="1:4" ht="14.25" customHeight="1">
      <c r="A45" s="5"/>
      <c r="B45" s="5"/>
      <c r="C45" s="5"/>
      <c r="D45" s="5"/>
    </row>
    <row r="46" spans="1:4" ht="14.25" customHeight="1">
      <c r="A46" s="5"/>
      <c r="B46" s="5"/>
      <c r="C46" s="5"/>
      <c r="D46" s="5"/>
    </row>
    <row r="47" spans="1:4" ht="14.25" customHeight="1">
      <c r="A47" s="5"/>
      <c r="B47" s="5"/>
      <c r="C47" s="5"/>
      <c r="D47" s="5"/>
    </row>
    <row r="48" spans="1:4" ht="14.25" customHeight="1">
      <c r="A48" s="5"/>
      <c r="B48" s="5"/>
      <c r="C48" s="5"/>
      <c r="D48" s="5"/>
    </row>
    <row r="49" spans="1:4" ht="14.25" customHeight="1">
      <c r="A49" s="5"/>
      <c r="B49" s="5"/>
      <c r="C49" s="5"/>
      <c r="D49" s="5"/>
    </row>
    <row r="50" spans="1:4" ht="14.25" customHeight="1">
      <c r="A50" s="5"/>
      <c r="B50" s="5"/>
      <c r="C50" s="5"/>
      <c r="D50" s="5"/>
    </row>
    <row r="51" spans="1:4" ht="14.25" customHeight="1">
      <c r="A51" s="5"/>
      <c r="B51" s="5"/>
      <c r="C51" s="5"/>
      <c r="D51" s="5"/>
    </row>
    <row r="52" spans="1:4" ht="14.25" customHeight="1">
      <c r="A52" s="5"/>
      <c r="B52" s="5"/>
      <c r="C52" s="5"/>
      <c r="D52" s="5"/>
    </row>
    <row r="53" spans="1:4" ht="14.25" customHeight="1">
      <c r="A53" s="5"/>
      <c r="B53" s="5"/>
      <c r="C53" s="5"/>
      <c r="D53" s="5"/>
    </row>
    <row r="54" spans="1:4" ht="14.25" customHeight="1">
      <c r="A54" s="5"/>
      <c r="B54" s="5"/>
      <c r="C54" s="5"/>
      <c r="D54" s="5"/>
    </row>
    <row r="55" spans="1:4" ht="14.25" customHeight="1">
      <c r="A55" s="5"/>
      <c r="B55" s="5"/>
      <c r="C55" s="5"/>
      <c r="D55" s="5"/>
    </row>
    <row r="56" spans="1:4" ht="14.25" customHeight="1">
      <c r="A56" s="5"/>
      <c r="B56" s="5"/>
      <c r="C56" s="5"/>
      <c r="D56" s="5"/>
    </row>
    <row r="57" spans="1:4" ht="14.25" customHeight="1">
      <c r="A57" s="5"/>
      <c r="B57" s="5"/>
      <c r="C57" s="5"/>
      <c r="D57" s="5"/>
    </row>
    <row r="58" spans="1:4" ht="14.25" customHeight="1">
      <c r="A58" s="5"/>
      <c r="B58" s="5"/>
      <c r="C58" s="5"/>
      <c r="D58" s="5"/>
    </row>
    <row r="59" spans="1:4" ht="14.25" customHeight="1">
      <c r="A59" s="5"/>
      <c r="B59" s="5"/>
      <c r="C59" s="5"/>
      <c r="D59" s="5"/>
    </row>
    <row r="60" spans="1:4" ht="14.25" customHeight="1">
      <c r="A60" s="5"/>
      <c r="B60" s="5"/>
      <c r="C60" s="5"/>
      <c r="D60" s="5"/>
    </row>
    <row r="61" spans="1:4" ht="14.25" customHeight="1">
      <c r="A61" s="5"/>
      <c r="B61" s="5"/>
      <c r="C61" s="5"/>
      <c r="D61" s="5"/>
    </row>
    <row r="62" spans="1:4" ht="14.25" customHeight="1">
      <c r="A62" s="5"/>
      <c r="B62" s="5"/>
      <c r="C62" s="5"/>
      <c r="D62" s="5"/>
    </row>
    <row r="63" spans="1:4" ht="14.25" customHeight="1">
      <c r="A63" s="5"/>
      <c r="B63" s="5"/>
      <c r="C63" s="5"/>
      <c r="D63" s="5"/>
    </row>
    <row r="64" spans="1:4" ht="14.25" customHeight="1">
      <c r="A64" s="5"/>
      <c r="B64" s="5"/>
      <c r="C64" s="5"/>
      <c r="D64" s="5"/>
    </row>
    <row r="65" spans="1:4" ht="14.25" customHeight="1">
      <c r="A65" s="5"/>
      <c r="B65" s="5"/>
      <c r="C65" s="5"/>
      <c r="D65" s="5"/>
    </row>
    <row r="66" spans="1:4" ht="14.25" customHeight="1">
      <c r="A66" s="5"/>
      <c r="B66" s="5"/>
      <c r="C66" s="5"/>
      <c r="D66" s="5"/>
    </row>
    <row r="67" spans="1:4" ht="14.25" customHeight="1">
      <c r="A67" s="5"/>
      <c r="B67" s="5"/>
      <c r="C67" s="5"/>
      <c r="D67" s="5"/>
    </row>
    <row r="68" spans="1:4" ht="14.25" customHeight="1">
      <c r="A68" s="5"/>
      <c r="B68" s="5"/>
      <c r="C68" s="5"/>
      <c r="D68" s="5"/>
    </row>
    <row r="69" spans="1:4" ht="14.25" customHeight="1">
      <c r="A69" s="5"/>
      <c r="B69" s="5"/>
      <c r="C69" s="5"/>
      <c r="D69" s="5"/>
    </row>
    <row r="70" spans="1:4" ht="14.25" customHeight="1">
      <c r="A70" s="5"/>
      <c r="B70" s="5"/>
      <c r="C70" s="5"/>
      <c r="D70" s="5"/>
    </row>
    <row r="71" spans="1:4" ht="14.25" customHeight="1">
      <c r="A71" s="5"/>
      <c r="B71" s="5"/>
      <c r="C71" s="5"/>
      <c r="D71" s="5"/>
    </row>
    <row r="72" spans="1:4" ht="14.25" customHeight="1">
      <c r="A72" s="5"/>
      <c r="B72" s="5"/>
      <c r="C72" s="5"/>
      <c r="D72" s="5"/>
    </row>
    <row r="73" spans="1:4" ht="14.25" customHeight="1">
      <c r="A73" s="5"/>
      <c r="B73" s="5"/>
      <c r="C73" s="5"/>
      <c r="D73" s="5"/>
    </row>
    <row r="74" spans="1:4" ht="14.25" customHeight="1">
      <c r="A74" s="5"/>
      <c r="B74" s="5"/>
      <c r="C74" s="5"/>
      <c r="D74" s="5"/>
    </row>
    <row r="75" spans="1:4" ht="14.25" customHeight="1">
      <c r="A75" s="5"/>
      <c r="B75" s="5"/>
      <c r="C75" s="5"/>
      <c r="D75" s="5"/>
    </row>
    <row r="76" spans="1:4" ht="14.25" customHeight="1">
      <c r="A76" s="5"/>
      <c r="B76" s="5"/>
      <c r="C76" s="5"/>
      <c r="D76" s="5"/>
    </row>
  </sheetData>
  <sheetProtection/>
  <printOptions horizontalCentered="1"/>
  <pageMargins left="0.35433070866141736" right="0.35433070866141736" top="1.456692913385826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&amp;C&amp;16 2012-2013学年度高二代办费结算清单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3">
      <selection activeCell="D24" sqref="D24"/>
    </sheetView>
  </sheetViews>
  <sheetFormatPr defaultColWidth="9.00390625" defaultRowHeight="14.25"/>
  <cols>
    <col min="1" max="1" width="12.50390625" style="1" customWidth="1"/>
    <col min="2" max="2" width="10.125" style="1" customWidth="1"/>
    <col min="3" max="3" width="10.25390625" style="1" customWidth="1"/>
    <col min="4" max="4" width="10.50390625" style="1" customWidth="1"/>
    <col min="5" max="6" width="11.125" style="1" customWidth="1"/>
    <col min="7" max="7" width="10.875" style="1" customWidth="1"/>
    <col min="8" max="8" width="13.375" style="0" customWidth="1"/>
  </cols>
  <sheetData>
    <row r="1" spans="1:8" ht="28.5">
      <c r="A1" s="2" t="s">
        <v>56</v>
      </c>
      <c r="B1" s="3" t="s">
        <v>21</v>
      </c>
      <c r="C1" s="3" t="s">
        <v>19</v>
      </c>
      <c r="D1" s="2" t="s">
        <v>57</v>
      </c>
      <c r="E1" s="2" t="s">
        <v>63</v>
      </c>
      <c r="F1" s="2" t="s">
        <v>64</v>
      </c>
      <c r="G1" s="4" t="s">
        <v>58</v>
      </c>
      <c r="H1" s="4" t="s">
        <v>23</v>
      </c>
    </row>
    <row r="2" spans="1:8" ht="27" customHeight="1">
      <c r="A2" s="2" t="s">
        <v>40</v>
      </c>
      <c r="B2" s="2">
        <v>13000</v>
      </c>
      <c r="C2" s="2">
        <v>8262</v>
      </c>
      <c r="D2" s="2">
        <f>B2+C2</f>
        <v>21262</v>
      </c>
      <c r="E2" s="2">
        <f>7289.2</f>
        <v>7289.2</v>
      </c>
      <c r="F2" s="2">
        <v>13847.8</v>
      </c>
      <c r="G2" s="8">
        <f>D2-E2-F2</f>
        <v>125</v>
      </c>
      <c r="H2" s="6"/>
    </row>
    <row r="3" spans="1:8" ht="27" customHeight="1">
      <c r="A3" s="2" t="s">
        <v>41</v>
      </c>
      <c r="B3" s="2">
        <v>14300</v>
      </c>
      <c r="C3" s="2">
        <v>8910</v>
      </c>
      <c r="D3" s="2">
        <f aca="true" t="shared" si="0" ref="D3:D19">B3+C3</f>
        <v>23210</v>
      </c>
      <c r="E3" s="2">
        <f>7979.1</f>
        <v>7979.1</v>
      </c>
      <c r="F3" s="2">
        <v>14904.8</v>
      </c>
      <c r="G3" s="8">
        <f aca="true" t="shared" si="1" ref="G3:G19">D3-E3-F3</f>
        <v>326.10000000000036</v>
      </c>
      <c r="H3" s="6"/>
    </row>
    <row r="4" spans="1:8" ht="27" customHeight="1">
      <c r="A4" s="2" t="s">
        <v>42</v>
      </c>
      <c r="B4" s="2">
        <v>14300</v>
      </c>
      <c r="C4" s="2">
        <v>8910</v>
      </c>
      <c r="D4" s="2">
        <f t="shared" si="0"/>
        <v>23210</v>
      </c>
      <c r="E4" s="2">
        <f>7978.1</f>
        <v>7978.1</v>
      </c>
      <c r="F4" s="2">
        <v>15169.05</v>
      </c>
      <c r="G4" s="8">
        <f t="shared" si="1"/>
        <v>62.850000000000364</v>
      </c>
      <c r="H4" s="6"/>
    </row>
    <row r="5" spans="1:8" ht="27" customHeight="1">
      <c r="A5" s="2" t="s">
        <v>43</v>
      </c>
      <c r="B5" s="2">
        <v>14040</v>
      </c>
      <c r="C5" s="2">
        <v>8748</v>
      </c>
      <c r="D5" s="2">
        <f t="shared" si="0"/>
        <v>22788</v>
      </c>
      <c r="E5" s="2">
        <f>7703.9</f>
        <v>7703.9</v>
      </c>
      <c r="F5" s="2">
        <v>14640.55</v>
      </c>
      <c r="G5" s="8">
        <f t="shared" si="1"/>
        <v>443.5500000000011</v>
      </c>
      <c r="H5" s="6"/>
    </row>
    <row r="6" spans="1:8" ht="27" customHeight="1">
      <c r="A6" s="2" t="s">
        <v>44</v>
      </c>
      <c r="B6" s="2">
        <v>14300</v>
      </c>
      <c r="C6" s="2">
        <v>8910</v>
      </c>
      <c r="D6" s="2">
        <f t="shared" si="0"/>
        <v>23210</v>
      </c>
      <c r="E6" s="2">
        <f>7840.6</f>
        <v>7840.6</v>
      </c>
      <c r="F6" s="2">
        <v>14904.8</v>
      </c>
      <c r="G6" s="8">
        <f t="shared" si="1"/>
        <v>464.60000000000036</v>
      </c>
      <c r="H6" s="6"/>
    </row>
    <row r="7" spans="1:8" ht="27" customHeight="1">
      <c r="A7" s="2" t="s">
        <v>45</v>
      </c>
      <c r="B7" s="2">
        <v>14560</v>
      </c>
      <c r="C7" s="2">
        <v>9072</v>
      </c>
      <c r="D7" s="2">
        <f t="shared" si="0"/>
        <v>23632</v>
      </c>
      <c r="E7" s="2">
        <f>7979.1</f>
        <v>7979.1</v>
      </c>
      <c r="F7" s="2">
        <v>15169.05</v>
      </c>
      <c r="G7" s="8">
        <f t="shared" si="1"/>
        <v>483.85000000000036</v>
      </c>
      <c r="H7" s="6"/>
    </row>
    <row r="8" spans="1:8" ht="27" customHeight="1">
      <c r="A8" s="2" t="s">
        <v>46</v>
      </c>
      <c r="B8" s="2">
        <v>14040</v>
      </c>
      <c r="C8" s="2">
        <v>8748</v>
      </c>
      <c r="D8" s="2">
        <f t="shared" si="0"/>
        <v>22788</v>
      </c>
      <c r="E8" s="2">
        <f>7703.1</f>
        <v>7703.1</v>
      </c>
      <c r="F8" s="2">
        <v>14640.55</v>
      </c>
      <c r="G8" s="8">
        <f t="shared" si="1"/>
        <v>444.35000000000036</v>
      </c>
      <c r="H8" s="6"/>
    </row>
    <row r="9" spans="1:8" ht="27" customHeight="1">
      <c r="A9" s="2" t="s">
        <v>47</v>
      </c>
      <c r="B9" s="2">
        <v>14040</v>
      </c>
      <c r="C9" s="2">
        <v>8748</v>
      </c>
      <c r="D9" s="2">
        <f t="shared" si="0"/>
        <v>22788</v>
      </c>
      <c r="E9" s="2">
        <f>7703.1</f>
        <v>7703.1</v>
      </c>
      <c r="F9" s="2">
        <v>14640.55</v>
      </c>
      <c r="G9" s="8">
        <f t="shared" si="1"/>
        <v>444.35000000000036</v>
      </c>
      <c r="H9" s="6"/>
    </row>
    <row r="10" spans="1:8" ht="27" customHeight="1">
      <c r="A10" s="2" t="s">
        <v>48</v>
      </c>
      <c r="B10" s="2">
        <v>13780</v>
      </c>
      <c r="C10" s="2">
        <v>8424</v>
      </c>
      <c r="D10" s="2">
        <f t="shared" si="0"/>
        <v>22204</v>
      </c>
      <c r="E10" s="2">
        <f>7580.2</f>
        <v>7580.2</v>
      </c>
      <c r="F10" s="2">
        <v>14376.3</v>
      </c>
      <c r="G10" s="8">
        <f t="shared" si="1"/>
        <v>247.5</v>
      </c>
      <c r="H10" s="6"/>
    </row>
    <row r="11" spans="1:8" ht="27" customHeight="1">
      <c r="A11" s="2" t="s">
        <v>49</v>
      </c>
      <c r="B11" s="2">
        <v>14040</v>
      </c>
      <c r="C11" s="2">
        <v>8748</v>
      </c>
      <c r="D11" s="2">
        <f t="shared" si="0"/>
        <v>22788</v>
      </c>
      <c r="E11" s="2">
        <f>7703.9</f>
        <v>7703.9</v>
      </c>
      <c r="F11" s="2">
        <v>14640.55</v>
      </c>
      <c r="G11" s="8">
        <f t="shared" si="1"/>
        <v>443.5500000000011</v>
      </c>
      <c r="H11" s="6"/>
    </row>
    <row r="12" spans="1:8" ht="27" customHeight="1">
      <c r="A12" s="2" t="s">
        <v>50</v>
      </c>
      <c r="B12" s="2">
        <v>13780</v>
      </c>
      <c r="C12" s="2">
        <v>8748</v>
      </c>
      <c r="D12" s="2">
        <f t="shared" si="0"/>
        <v>22528</v>
      </c>
      <c r="E12" s="2">
        <f>7703.7</f>
        <v>7703.7</v>
      </c>
      <c r="F12" s="2">
        <v>14640.55</v>
      </c>
      <c r="G12" s="8">
        <f t="shared" si="1"/>
        <v>183.75</v>
      </c>
      <c r="H12" s="6"/>
    </row>
    <row r="13" spans="1:8" ht="27" customHeight="1">
      <c r="A13" s="2" t="s">
        <v>51</v>
      </c>
      <c r="B13" s="2">
        <v>14300</v>
      </c>
      <c r="C13" s="2">
        <v>8910</v>
      </c>
      <c r="D13" s="2">
        <f t="shared" si="0"/>
        <v>23210</v>
      </c>
      <c r="E13" s="2">
        <f>7964.1</f>
        <v>7964.1</v>
      </c>
      <c r="F13" s="2">
        <v>14904.8</v>
      </c>
      <c r="G13" s="8">
        <f t="shared" si="1"/>
        <v>341.10000000000036</v>
      </c>
      <c r="H13" s="6"/>
    </row>
    <row r="14" spans="1:8" ht="27" customHeight="1">
      <c r="A14" s="2" t="s">
        <v>52</v>
      </c>
      <c r="B14" s="2">
        <v>13780</v>
      </c>
      <c r="C14" s="2">
        <v>8586</v>
      </c>
      <c r="D14" s="2">
        <f t="shared" si="0"/>
        <v>22366</v>
      </c>
      <c r="E14" s="2">
        <f>7703.1</f>
        <v>7703.1</v>
      </c>
      <c r="F14" s="2">
        <v>14376.3</v>
      </c>
      <c r="G14" s="8">
        <f t="shared" si="1"/>
        <v>286.60000000000036</v>
      </c>
      <c r="H14" s="6"/>
    </row>
    <row r="15" spans="1:8" ht="27" customHeight="1">
      <c r="A15" s="2" t="s">
        <v>53</v>
      </c>
      <c r="B15" s="2">
        <v>14300</v>
      </c>
      <c r="C15" s="2">
        <v>8910</v>
      </c>
      <c r="D15" s="2">
        <f t="shared" si="0"/>
        <v>23210</v>
      </c>
      <c r="E15" s="2">
        <f>7718.7</f>
        <v>7718.7</v>
      </c>
      <c r="F15" s="2">
        <v>14904.8</v>
      </c>
      <c r="G15" s="8">
        <f t="shared" si="1"/>
        <v>586.5</v>
      </c>
      <c r="H15" s="6"/>
    </row>
    <row r="16" spans="1:8" ht="27" customHeight="1">
      <c r="A16" s="2" t="s">
        <v>54</v>
      </c>
      <c r="B16" s="2">
        <v>14300</v>
      </c>
      <c r="C16" s="2">
        <v>8748</v>
      </c>
      <c r="D16" s="2">
        <f t="shared" si="0"/>
        <v>23048</v>
      </c>
      <c r="E16" s="2">
        <f>7841.4</f>
        <v>7841.4</v>
      </c>
      <c r="F16" s="2">
        <v>14904.8</v>
      </c>
      <c r="G16" s="8">
        <f t="shared" si="1"/>
        <v>301.8000000000011</v>
      </c>
      <c r="H16" s="6"/>
    </row>
    <row r="17" spans="1:8" ht="27" customHeight="1">
      <c r="A17" s="2" t="s">
        <v>55</v>
      </c>
      <c r="B17" s="2">
        <v>13780</v>
      </c>
      <c r="C17" s="2">
        <v>8586</v>
      </c>
      <c r="D17" s="2">
        <f t="shared" si="0"/>
        <v>22366</v>
      </c>
      <c r="E17" s="2">
        <f>7565.4</f>
        <v>7565.4</v>
      </c>
      <c r="F17" s="2">
        <v>14376.3</v>
      </c>
      <c r="G17" s="8">
        <f t="shared" si="1"/>
        <v>424.3000000000011</v>
      </c>
      <c r="H17" s="6"/>
    </row>
    <row r="18" spans="1:8" ht="27" customHeight="1">
      <c r="A18" s="2" t="s">
        <v>61</v>
      </c>
      <c r="B18" s="2">
        <v>15080</v>
      </c>
      <c r="C18" s="2">
        <v>9396</v>
      </c>
      <c r="D18" s="2">
        <f t="shared" si="0"/>
        <v>24476</v>
      </c>
      <c r="E18" s="2">
        <f>7392.8</f>
        <v>7392.8</v>
      </c>
      <c r="F18" s="2">
        <v>15855</v>
      </c>
      <c r="G18" s="8">
        <f t="shared" si="1"/>
        <v>1228.2000000000007</v>
      </c>
      <c r="H18" s="6"/>
    </row>
    <row r="19" spans="1:8" ht="27" customHeight="1">
      <c r="A19" s="2" t="s">
        <v>62</v>
      </c>
      <c r="B19" s="2">
        <v>15340</v>
      </c>
      <c r="C19" s="2">
        <v>9396</v>
      </c>
      <c r="D19" s="2">
        <f t="shared" si="0"/>
        <v>24736</v>
      </c>
      <c r="E19" s="2">
        <f>8239.3</f>
        <v>8239.3</v>
      </c>
      <c r="F19" s="2">
        <v>15855</v>
      </c>
      <c r="G19" s="8">
        <f t="shared" si="1"/>
        <v>641.7000000000007</v>
      </c>
      <c r="H19" s="6"/>
    </row>
    <row r="20" spans="1:8" ht="27" customHeight="1">
      <c r="A20" s="4" t="s">
        <v>22</v>
      </c>
      <c r="B20" s="2">
        <f aca="true" t="shared" si="2" ref="B20:G20">SUM(B2:B19)</f>
        <v>255060</v>
      </c>
      <c r="C20" s="2">
        <f t="shared" si="2"/>
        <v>158760</v>
      </c>
      <c r="D20" s="2">
        <f t="shared" si="2"/>
        <v>413820</v>
      </c>
      <c r="E20" s="2">
        <f t="shared" si="2"/>
        <v>139588.79999999996</v>
      </c>
      <c r="F20" s="2">
        <f t="shared" si="2"/>
        <v>266751.54999999993</v>
      </c>
      <c r="G20" s="2">
        <f t="shared" si="2"/>
        <v>7479.650000000009</v>
      </c>
      <c r="H20" s="6"/>
    </row>
    <row r="21" spans="1:8" ht="27" customHeight="1">
      <c r="A21" s="2" t="s">
        <v>65</v>
      </c>
      <c r="B21" s="2">
        <f>B20+'高二代办费'!B18+'高三代办费'!B20</f>
        <v>434320</v>
      </c>
      <c r="C21" s="2">
        <f>C20+'高二代办费'!C18+'高三代办费'!C20</f>
        <v>295390</v>
      </c>
      <c r="D21" s="2">
        <f>D20+'高二代办费'!D18+'高三代办费'!D20</f>
        <v>729710</v>
      </c>
      <c r="E21" s="2">
        <f>E20+'高二代办费'!E18+'高三代办费'!E20</f>
        <v>253158.29999999996</v>
      </c>
      <c r="F21" s="2">
        <f>F20+'高二代办费'!F18+'高三代办费'!F20</f>
        <v>449413.5299999999</v>
      </c>
      <c r="G21" s="2">
        <f>G20+'高二代办费'!G18+'高三代办费'!G20</f>
        <v>27138.170000000013</v>
      </c>
      <c r="H21" s="6"/>
    </row>
  </sheetData>
  <sheetProtection/>
  <printOptions horizontalCentered="1"/>
  <pageMargins left="0.35433070866141736" right="0.35433070866141736" top="1.6535433070866143" bottom="0.984251968503937" header="1.0236220472440944" footer="0.5118110236220472"/>
  <pageSetup horizontalDpi="600" verticalDpi="600" orientation="portrait" paperSize="9" r:id="rId1"/>
  <headerFooter alignWithMargins="0">
    <oddHeader>&amp;C&amp;16 2012-2013学年度高一代办费结算清单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2013-07-08T03:27:51Z</cp:lastPrinted>
  <dcterms:created xsi:type="dcterms:W3CDTF">2009-05-14T02:27:36Z</dcterms:created>
  <dcterms:modified xsi:type="dcterms:W3CDTF">2015-10-29T01:52:55Z</dcterms:modified>
  <cp:category/>
  <cp:version/>
  <cp:contentType/>
  <cp:contentStatus/>
</cp:coreProperties>
</file>